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<sst xmlns="http://schemas.openxmlformats.org/spreadsheetml/2006/main" count="42" uniqueCount="30">
  <si>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Price of electricity per KWH. Note: There are frequently many additional charges/credits beyond the base rate. Suggest</t>
  </si>
  <si>
    <t>you take the total cost on an electric bill and divide by total KWH's consumed.</t>
  </si>
  <si>
    <t>Capacity of PV panels in watts</t>
  </si>
  <si>
    <t>Estimated daily hours of full capacity production. This is the yearly average - Low in winter, high in summer. This is</t>
  </si>
  <si>
    <t>also the place to factor in the optimistic ratings of panels.</t>
  </si>
  <si>
    <t>Price of panels - per watt</t>
  </si>
  <si>
    <t>Price of batteries</t>
  </si>
  <si>
    <t>Price of inverter, charge controller, and other electronics that will require periodic replacement</t>
  </si>
  <si>
    <t>Price of mounts, cables, etc and other components that won't need periodic replacement</t>
  </si>
  <si>
    <t>Year</t>
  </si>
  <si>
    <t>Price of electricity per kwh</t>
  </si>
  <si>
    <t>Value of electricity produced</t>
  </si>
  <si>
    <t>Cost of:</t>
  </si>
  <si>
    <t>Panels</t>
  </si>
  <si>
    <t>Inverter</t>
  </si>
  <si>
    <t>Batteries</t>
  </si>
  <si>
    <t>Other</t>
  </si>
  <si>
    <t>25 Year cost of system</t>
  </si>
  <si>
    <t>Value of electricty replaced over 25 years</t>
  </si>
  <si>
    <t>Estimated life of inverter and other electrics - in years. Choices are 4, 8, or 12 years.</t>
  </si>
  <si>
    <t>Inflation factor</t>
  </si>
  <si>
    <t>Estimated life of batteries - in years. Choices are 4, 8, 12 years</t>
  </si>
  <si>
    <t>Rate of inflation on inverter and batteries</t>
  </si>
  <si>
    <t>Initial cost of system</t>
  </si>
  <si>
    <t xml:space="preserve">    Total</t>
  </si>
  <si>
    <t>PV system Rate of Return calculator</t>
  </si>
  <si>
    <t>Input</t>
  </si>
  <si>
    <t>Calculated</t>
  </si>
  <si>
    <t>Yearly KWH's produced</t>
  </si>
  <si>
    <t>Rate of inflation on electricity. What's your guess at the rate the price of electricity will increase.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</si>
</sst>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&quot;$&quot;#,##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27" width="6.7109375" style="0" customWidth="1"/>
    <col min="28" max="28" width="10.28125" style="0" customWidth="1"/>
  </cols>
  <sheetData>
    <row r="1" ht="15.75">
      <c r="A1" s="13" t="s">
        <v>25</v>
      </c>
    </row>
    <row r="2" ht="13.5" thickBot="1"/>
    <row r="3" spans="1:3" ht="14.25" thickBot="1" thickTop="1">
      <c r="A3" s="11" t="s">
        <v>26</v>
      </c>
      <c r="B3" s="14">
        <v>0.1</v>
      </c>
      <c r="C3" t="s">
        <v>0</v>
      </c>
    </row>
    <row r="4" spans="1:4" ht="13.5" thickTop="1">
      <c r="A4" s="11"/>
      <c r="D4" t="s">
        <v>1</v>
      </c>
    </row>
    <row r="5" ht="13.5" thickBot="1">
      <c r="A5" s="11"/>
    </row>
    <row r="6" spans="1:3" ht="14.25" thickBot="1" thickTop="1">
      <c r="A6" s="11" t="s">
        <v>26</v>
      </c>
      <c r="B6" s="9">
        <v>0.06</v>
      </c>
      <c r="C6" t="s">
        <v>29</v>
      </c>
    </row>
    <row r="7" ht="14.25" thickBot="1" thickTop="1">
      <c r="A7" s="11"/>
    </row>
    <row r="8" spans="1:3" ht="14.25" thickBot="1" thickTop="1">
      <c r="A8" s="11" t="s">
        <v>26</v>
      </c>
      <c r="B8" s="1">
        <v>1000</v>
      </c>
      <c r="C8" t="s">
        <v>2</v>
      </c>
    </row>
    <row r="9" ht="14.25" thickBot="1" thickTop="1">
      <c r="A9" s="11"/>
    </row>
    <row r="10" spans="1:3" ht="14.25" thickBot="1" thickTop="1">
      <c r="A10" s="11" t="s">
        <v>26</v>
      </c>
      <c r="B10" s="15">
        <v>3</v>
      </c>
      <c r="C10" t="s">
        <v>3</v>
      </c>
    </row>
    <row r="11" spans="1:4" ht="13.5" thickTop="1">
      <c r="A11" s="11"/>
      <c r="D11" t="s">
        <v>4</v>
      </c>
    </row>
    <row r="12" ht="13.5" thickBot="1">
      <c r="A12" s="11"/>
    </row>
    <row r="13" spans="1:3" ht="14.25" thickBot="1" thickTop="1">
      <c r="A13" s="11" t="s">
        <v>26</v>
      </c>
      <c r="B13" s="8">
        <v>5</v>
      </c>
      <c r="C13" t="s">
        <v>5</v>
      </c>
    </row>
    <row r="14" ht="14.25" thickBot="1" thickTop="1">
      <c r="A14" s="11"/>
    </row>
    <row r="15" spans="1:3" ht="14.25" thickBot="1" thickTop="1">
      <c r="A15" s="11" t="s">
        <v>26</v>
      </c>
      <c r="B15" s="2">
        <v>2500</v>
      </c>
      <c r="C15" t="s">
        <v>7</v>
      </c>
    </row>
    <row r="16" ht="14.25" thickBot="1" thickTop="1">
      <c r="A16" s="11"/>
    </row>
    <row r="17" spans="1:3" ht="14.25" thickBot="1" thickTop="1">
      <c r="A17" s="11" t="s">
        <v>26</v>
      </c>
      <c r="B17" s="1">
        <v>8</v>
      </c>
      <c r="C17" t="s">
        <v>19</v>
      </c>
    </row>
    <row r="18" ht="14.25" thickBot="1" thickTop="1">
      <c r="A18" s="11"/>
    </row>
    <row r="19" spans="1:3" ht="14.25" thickBot="1" thickTop="1">
      <c r="A19" s="11" t="s">
        <v>26</v>
      </c>
      <c r="B19" s="2">
        <v>1000</v>
      </c>
      <c r="C19" t="s">
        <v>6</v>
      </c>
    </row>
    <row r="20" ht="14.25" thickBot="1" thickTop="1">
      <c r="A20" s="11"/>
    </row>
    <row r="21" spans="1:3" ht="14.25" thickBot="1" thickTop="1">
      <c r="A21" s="11" t="s">
        <v>26</v>
      </c>
      <c r="B21" s="3">
        <v>4</v>
      </c>
      <c r="C21" t="s">
        <v>21</v>
      </c>
    </row>
    <row r="22" ht="14.25" thickBot="1" thickTop="1">
      <c r="A22" s="11"/>
    </row>
    <row r="23" spans="1:3" ht="14.25" thickBot="1" thickTop="1">
      <c r="A23" s="11" t="s">
        <v>26</v>
      </c>
      <c r="B23" s="2">
        <v>1000</v>
      </c>
      <c r="C23" t="s">
        <v>8</v>
      </c>
    </row>
    <row r="24" spans="1:2" ht="14.25" thickBot="1" thickTop="1">
      <c r="A24" s="11"/>
      <c r="B24" s="10"/>
    </row>
    <row r="25" spans="1:3" ht="14.25" thickBot="1" thickTop="1">
      <c r="A25" s="11" t="s">
        <v>26</v>
      </c>
      <c r="B25" s="9">
        <v>0.04</v>
      </c>
      <c r="C25" t="s">
        <v>22</v>
      </c>
    </row>
    <row r="26" ht="14.25" thickBot="1" thickTop="1">
      <c r="A26" s="11"/>
    </row>
    <row r="27" spans="1:3" ht="14.25" thickBot="1" thickTop="1">
      <c r="A27" s="11" t="s">
        <v>27</v>
      </c>
      <c r="B27" s="2">
        <f>B46</f>
        <v>9500</v>
      </c>
      <c r="C27" t="s">
        <v>23</v>
      </c>
    </row>
    <row r="28" ht="14.25" thickBot="1" thickTop="1">
      <c r="A28" s="11"/>
    </row>
    <row r="29" spans="1:3" ht="14.25" thickBot="1" thickTop="1">
      <c r="A29" s="11" t="s">
        <v>27</v>
      </c>
      <c r="B29" s="2">
        <f>AB46</f>
        <v>25807.439958064737</v>
      </c>
      <c r="C29" t="s">
        <v>17</v>
      </c>
    </row>
    <row r="30" ht="14.25" thickBot="1" thickTop="1">
      <c r="A30" s="11"/>
    </row>
    <row r="31" spans="1:3" ht="14.25" thickBot="1" thickTop="1">
      <c r="A31" s="11" t="s">
        <v>27</v>
      </c>
      <c r="B31" s="2">
        <f>AB39</f>
        <v>6368.123907343773</v>
      </c>
      <c r="C31" t="s">
        <v>18</v>
      </c>
    </row>
    <row r="32" ht="13.5" thickTop="1">
      <c r="A32" s="11"/>
    </row>
    <row r="35" spans="1:27" ht="12.75">
      <c r="A35" s="11" t="s">
        <v>9</v>
      </c>
      <c r="B35" s="12">
        <v>0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>
        <v>10</v>
      </c>
      <c r="M35" s="12">
        <v>11</v>
      </c>
      <c r="N35" s="12">
        <v>12</v>
      </c>
      <c r="O35" s="12">
        <v>13</v>
      </c>
      <c r="P35" s="12">
        <v>14</v>
      </c>
      <c r="Q35" s="12">
        <v>15</v>
      </c>
      <c r="R35" s="12">
        <v>16</v>
      </c>
      <c r="S35" s="12">
        <v>17</v>
      </c>
      <c r="T35" s="12">
        <v>18</v>
      </c>
      <c r="U35" s="12">
        <v>19</v>
      </c>
      <c r="V35" s="12">
        <v>20</v>
      </c>
      <c r="W35" s="12">
        <v>21</v>
      </c>
      <c r="X35" s="12">
        <v>22</v>
      </c>
      <c r="Y35" s="12">
        <v>23</v>
      </c>
      <c r="Z35" s="12">
        <v>24</v>
      </c>
      <c r="AA35" s="12">
        <v>25</v>
      </c>
    </row>
    <row r="36" spans="1:27" ht="12.75">
      <c r="A36" t="s">
        <v>20</v>
      </c>
      <c r="B36" s="16">
        <v>1</v>
      </c>
      <c r="C36" s="16">
        <f aca="true" t="shared" si="0" ref="C36:AA36">B36*(1+$B25)</f>
        <v>1.04</v>
      </c>
      <c r="D36" s="16">
        <f t="shared" si="0"/>
        <v>1.0816000000000001</v>
      </c>
      <c r="E36" s="16">
        <f t="shared" si="0"/>
        <v>1.124864</v>
      </c>
      <c r="F36" s="16">
        <f t="shared" si="0"/>
        <v>1.1698585600000002</v>
      </c>
      <c r="G36" s="16">
        <f t="shared" si="0"/>
        <v>1.2166529024000003</v>
      </c>
      <c r="H36" s="16">
        <f t="shared" si="0"/>
        <v>1.2653190184960004</v>
      </c>
      <c r="I36" s="16">
        <f t="shared" si="0"/>
        <v>1.3159317792358405</v>
      </c>
      <c r="J36" s="16">
        <f t="shared" si="0"/>
        <v>1.368569050405274</v>
      </c>
      <c r="K36" s="16">
        <f t="shared" si="0"/>
        <v>1.4233118124214852</v>
      </c>
      <c r="L36" s="16">
        <f t="shared" si="0"/>
        <v>1.4802442849183446</v>
      </c>
      <c r="M36" s="16">
        <f t="shared" si="0"/>
        <v>1.5394540563150785</v>
      </c>
      <c r="N36" s="16">
        <f t="shared" si="0"/>
        <v>1.6010322185676817</v>
      </c>
      <c r="O36" s="16">
        <f t="shared" si="0"/>
        <v>1.665073507310389</v>
      </c>
      <c r="P36" s="16">
        <f t="shared" si="0"/>
        <v>1.7316764476028046</v>
      </c>
      <c r="Q36" s="16">
        <f t="shared" si="0"/>
        <v>1.8009435055069167</v>
      </c>
      <c r="R36" s="16">
        <f t="shared" si="0"/>
        <v>1.8729812457271935</v>
      </c>
      <c r="S36" s="16">
        <f t="shared" si="0"/>
        <v>1.9479004955562813</v>
      </c>
      <c r="T36" s="16">
        <f t="shared" si="0"/>
        <v>2.0258165153785326</v>
      </c>
      <c r="U36" s="16">
        <f t="shared" si="0"/>
        <v>2.106849175993674</v>
      </c>
      <c r="V36" s="16">
        <f t="shared" si="0"/>
        <v>2.191123143033421</v>
      </c>
      <c r="W36" s="16">
        <f t="shared" si="0"/>
        <v>2.278768068754758</v>
      </c>
      <c r="X36" s="16">
        <f t="shared" si="0"/>
        <v>2.369918791504948</v>
      </c>
      <c r="Y36" s="16">
        <f t="shared" si="0"/>
        <v>2.464715543165146</v>
      </c>
      <c r="Z36" s="16">
        <f t="shared" si="0"/>
        <v>2.5633041648917523</v>
      </c>
      <c r="AA36" s="16">
        <f t="shared" si="0"/>
        <v>2.6658363314874225</v>
      </c>
    </row>
    <row r="37" spans="1:27" ht="12.75">
      <c r="A37" t="s">
        <v>10</v>
      </c>
      <c r="B37" s="4">
        <f>B3</f>
        <v>0.1</v>
      </c>
      <c r="C37" s="4">
        <f aca="true" t="shared" si="1" ref="C37:AA37">B37*(1+$B6)</f>
        <v>0.10600000000000001</v>
      </c>
      <c r="D37" s="4">
        <f t="shared" si="1"/>
        <v>0.11236000000000002</v>
      </c>
      <c r="E37" s="4">
        <f t="shared" si="1"/>
        <v>0.11910160000000002</v>
      </c>
      <c r="F37" s="4">
        <f t="shared" si="1"/>
        <v>0.12624769600000002</v>
      </c>
      <c r="G37" s="4">
        <f t="shared" si="1"/>
        <v>0.13382255776000002</v>
      </c>
      <c r="H37" s="4">
        <f t="shared" si="1"/>
        <v>0.14185191122560004</v>
      </c>
      <c r="I37" s="4">
        <f t="shared" si="1"/>
        <v>0.15036302589913605</v>
      </c>
      <c r="J37" s="4">
        <f t="shared" si="1"/>
        <v>0.15938480745308423</v>
      </c>
      <c r="K37" s="4">
        <f t="shared" si="1"/>
        <v>0.1689478959002693</v>
      </c>
      <c r="L37" s="4">
        <f t="shared" si="1"/>
        <v>0.17908476965428546</v>
      </c>
      <c r="M37" s="4">
        <f t="shared" si="1"/>
        <v>0.1898298558335426</v>
      </c>
      <c r="N37" s="4">
        <f t="shared" si="1"/>
        <v>0.20121964718355514</v>
      </c>
      <c r="O37" s="4">
        <f t="shared" si="1"/>
        <v>0.21329282601456848</v>
      </c>
      <c r="P37" s="4">
        <f t="shared" si="1"/>
        <v>0.2260903955754426</v>
      </c>
      <c r="Q37" s="4">
        <f t="shared" si="1"/>
        <v>0.23965581930996918</v>
      </c>
      <c r="R37" s="4">
        <f t="shared" si="1"/>
        <v>0.25403516846856733</v>
      </c>
      <c r="S37" s="4">
        <f t="shared" si="1"/>
        <v>0.2692772785766814</v>
      </c>
      <c r="T37" s="4">
        <f t="shared" si="1"/>
        <v>0.28543391529128226</v>
      </c>
      <c r="U37" s="4">
        <f t="shared" si="1"/>
        <v>0.3025599502087592</v>
      </c>
      <c r="V37" s="4">
        <f t="shared" si="1"/>
        <v>0.32071354722128476</v>
      </c>
      <c r="W37" s="4">
        <f t="shared" si="1"/>
        <v>0.33995636005456187</v>
      </c>
      <c r="X37" s="4">
        <f t="shared" si="1"/>
        <v>0.3603537416578356</v>
      </c>
      <c r="Y37" s="4">
        <f t="shared" si="1"/>
        <v>0.3819749661573058</v>
      </c>
      <c r="Z37" s="4">
        <f t="shared" si="1"/>
        <v>0.40489346412674415</v>
      </c>
      <c r="AA37" s="4">
        <f t="shared" si="1"/>
        <v>0.4291870719743488</v>
      </c>
    </row>
    <row r="38" spans="1:28" ht="12.75">
      <c r="A38" t="s">
        <v>28</v>
      </c>
      <c r="C38" s="5">
        <f>(B8*B10*365)/1000</f>
        <v>1095</v>
      </c>
      <c r="D38" s="5">
        <f>C38</f>
        <v>1095</v>
      </c>
      <c r="E38" s="5">
        <f aca="true" t="shared" si="2" ref="E38:AA38">D38</f>
        <v>1095</v>
      </c>
      <c r="F38" s="5">
        <f t="shared" si="2"/>
        <v>1095</v>
      </c>
      <c r="G38" s="5">
        <f t="shared" si="2"/>
        <v>1095</v>
      </c>
      <c r="H38" s="5">
        <f t="shared" si="2"/>
        <v>1095</v>
      </c>
      <c r="I38" s="5">
        <f t="shared" si="2"/>
        <v>1095</v>
      </c>
      <c r="J38" s="5">
        <f t="shared" si="2"/>
        <v>1095</v>
      </c>
      <c r="K38" s="5">
        <f t="shared" si="2"/>
        <v>1095</v>
      </c>
      <c r="L38" s="5">
        <f t="shared" si="2"/>
        <v>1095</v>
      </c>
      <c r="M38" s="5">
        <f t="shared" si="2"/>
        <v>1095</v>
      </c>
      <c r="N38" s="5">
        <f t="shared" si="2"/>
        <v>1095</v>
      </c>
      <c r="O38" s="5">
        <f t="shared" si="2"/>
        <v>1095</v>
      </c>
      <c r="P38" s="5">
        <f t="shared" si="2"/>
        <v>1095</v>
      </c>
      <c r="Q38" s="5">
        <f t="shared" si="2"/>
        <v>1095</v>
      </c>
      <c r="R38" s="5">
        <f t="shared" si="2"/>
        <v>1095</v>
      </c>
      <c r="S38" s="5">
        <f t="shared" si="2"/>
        <v>1095</v>
      </c>
      <c r="T38" s="5">
        <f t="shared" si="2"/>
        <v>1095</v>
      </c>
      <c r="U38" s="5">
        <f t="shared" si="2"/>
        <v>1095</v>
      </c>
      <c r="V38" s="5">
        <f t="shared" si="2"/>
        <v>1095</v>
      </c>
      <c r="W38" s="5">
        <f t="shared" si="2"/>
        <v>1095</v>
      </c>
      <c r="X38" s="5">
        <f t="shared" si="2"/>
        <v>1095</v>
      </c>
      <c r="Y38" s="5">
        <f t="shared" si="2"/>
        <v>1095</v>
      </c>
      <c r="Z38" s="5">
        <f t="shared" si="2"/>
        <v>1095</v>
      </c>
      <c r="AA38" s="5">
        <f t="shared" si="2"/>
        <v>1095</v>
      </c>
      <c r="AB38" s="5"/>
    </row>
    <row r="39" spans="1:28" ht="12.75">
      <c r="A39" t="s">
        <v>11</v>
      </c>
      <c r="C39" s="7">
        <f>C38*C37</f>
        <v>116.07000000000001</v>
      </c>
      <c r="D39" s="7">
        <f aca="true" t="shared" si="3" ref="D39:AA39">D38*D37</f>
        <v>123.03420000000001</v>
      </c>
      <c r="E39" s="7">
        <f t="shared" si="3"/>
        <v>130.41625200000001</v>
      </c>
      <c r="F39" s="7">
        <f t="shared" si="3"/>
        <v>138.24122712000002</v>
      </c>
      <c r="G39" s="7">
        <f t="shared" si="3"/>
        <v>146.53570074720002</v>
      </c>
      <c r="H39" s="7">
        <f t="shared" si="3"/>
        <v>155.32784279203204</v>
      </c>
      <c r="I39" s="7">
        <f t="shared" si="3"/>
        <v>164.64751335955398</v>
      </c>
      <c r="J39" s="7">
        <f t="shared" si="3"/>
        <v>174.52636416112722</v>
      </c>
      <c r="K39" s="7">
        <f t="shared" si="3"/>
        <v>184.99794601079486</v>
      </c>
      <c r="L39" s="7">
        <f t="shared" si="3"/>
        <v>196.0978227714426</v>
      </c>
      <c r="M39" s="7">
        <f t="shared" si="3"/>
        <v>207.86369213772915</v>
      </c>
      <c r="N39" s="7">
        <f t="shared" si="3"/>
        <v>220.3355136659929</v>
      </c>
      <c r="O39" s="7">
        <f t="shared" si="3"/>
        <v>233.55564448595248</v>
      </c>
      <c r="P39" s="7">
        <f t="shared" si="3"/>
        <v>247.56898315510966</v>
      </c>
      <c r="Q39" s="7">
        <f t="shared" si="3"/>
        <v>262.42312214441625</v>
      </c>
      <c r="R39" s="7">
        <f t="shared" si="3"/>
        <v>278.1685094730812</v>
      </c>
      <c r="S39" s="7">
        <f t="shared" si="3"/>
        <v>294.8586200414661</v>
      </c>
      <c r="T39" s="7">
        <f t="shared" si="3"/>
        <v>312.55013724395405</v>
      </c>
      <c r="U39" s="7">
        <f t="shared" si="3"/>
        <v>331.3031454785913</v>
      </c>
      <c r="V39" s="7">
        <f t="shared" si="3"/>
        <v>351.1813342073068</v>
      </c>
      <c r="W39" s="7">
        <f t="shared" si="3"/>
        <v>372.25221425974524</v>
      </c>
      <c r="X39" s="7">
        <f t="shared" si="3"/>
        <v>394.58734711533003</v>
      </c>
      <c r="Y39" s="7">
        <f t="shared" si="3"/>
        <v>418.26258794224987</v>
      </c>
      <c r="Z39" s="7">
        <f t="shared" si="3"/>
        <v>443.35834321878485</v>
      </c>
      <c r="AA39" s="7">
        <f t="shared" si="3"/>
        <v>469.9598438119119</v>
      </c>
      <c r="AB39" s="7">
        <f>SUM(C39:AA39)</f>
        <v>6368.123907343773</v>
      </c>
    </row>
    <row r="41" ht="12.75">
      <c r="A41" t="s">
        <v>12</v>
      </c>
    </row>
    <row r="42" spans="1:28" ht="12.75">
      <c r="A42" t="s">
        <v>13</v>
      </c>
      <c r="B42" s="7">
        <f>B8*B13</f>
        <v>5000</v>
      </c>
      <c r="C42" s="6"/>
      <c r="AB42" s="6">
        <f>SUM(B42:AA42)</f>
        <v>5000</v>
      </c>
    </row>
    <row r="43" spans="1:28" ht="12.75">
      <c r="A43" t="s">
        <v>14</v>
      </c>
      <c r="B43" s="7">
        <f>B15</f>
        <v>2500</v>
      </c>
      <c r="C43" s="7"/>
      <c r="F43" s="7">
        <f>IF(B17=4,(B15*F36),0)</f>
        <v>0</v>
      </c>
      <c r="J43" s="7">
        <f>IF(B17=4,(B15*J36),IF(B17=8,(B15*J36),0))</f>
        <v>3421.4226260131854</v>
      </c>
      <c r="L43" s="7"/>
      <c r="N43" s="7">
        <f>IF(B17=8,0,(B15*N36))</f>
        <v>0</v>
      </c>
      <c r="R43" s="7">
        <f>IF(B17=4,(B15*R36),IF(B17=8,(B15*R36),0))</f>
        <v>4682.453114317984</v>
      </c>
      <c r="S43" s="7"/>
      <c r="T43" s="7"/>
      <c r="U43" s="7"/>
      <c r="V43" s="7">
        <f>IF(B17=4,(B15*V36),0)</f>
        <v>0</v>
      </c>
      <c r="AB43" s="6">
        <f>SUM(B43:AA43)</f>
        <v>10603.875740331168</v>
      </c>
    </row>
    <row r="44" spans="1:28" ht="12.75">
      <c r="A44" t="s">
        <v>15</v>
      </c>
      <c r="B44" s="7">
        <f>B19</f>
        <v>1000</v>
      </c>
      <c r="C44" s="7"/>
      <c r="F44" s="7">
        <f>IF(B21=4,(B19*F36),0)</f>
        <v>1169.8585600000001</v>
      </c>
      <c r="G44" s="7"/>
      <c r="H44" s="7"/>
      <c r="I44" s="7"/>
      <c r="J44" s="7">
        <f>IF(B21=4,(B19*J36),IF(B18=8,(B19*J36),0))</f>
        <v>1368.569050405274</v>
      </c>
      <c r="L44" s="7"/>
      <c r="N44" s="7">
        <f>IF(B21=8,0,(B19*N36))</f>
        <v>1601.0322185676816</v>
      </c>
      <c r="R44" s="7">
        <f>IF(B21=4,(B19*R36),IF(B18=8,(B19*R36),0))</f>
        <v>1872.9812457271935</v>
      </c>
      <c r="S44" s="7"/>
      <c r="T44" s="7"/>
      <c r="U44" s="7"/>
      <c r="V44" s="7">
        <f>IF(B21=4,(B19*V36),0)</f>
        <v>2191.123143033421</v>
      </c>
      <c r="AB44" s="6">
        <f>SUM(B44:AA44)</f>
        <v>9203.56421773357</v>
      </c>
    </row>
    <row r="45" spans="1:28" ht="12.75">
      <c r="A45" t="s">
        <v>16</v>
      </c>
      <c r="B45" s="7">
        <f>B23</f>
        <v>1000</v>
      </c>
      <c r="C45" s="7"/>
      <c r="AB45" s="6">
        <f>SUM(B45:AA45)</f>
        <v>1000</v>
      </c>
    </row>
    <row r="46" spans="1:28" ht="12.75">
      <c r="A46" t="s">
        <v>24</v>
      </c>
      <c r="B46" s="7">
        <f>SUM(B42:B45)</f>
        <v>9500</v>
      </c>
      <c r="AB46" s="7">
        <f>SUM(AB42:AB45)</f>
        <v>25807.439958064737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HENRY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2006-07-22T12:43:17Z</dcterms:created>
  <dcterms:modified xsi:type="dcterms:W3CDTF">2006-07-28T02:16:02Z</dcterms:modified>
  <cp:category/>
  <cp:version/>
  <cp:contentType/>
  <cp:contentStatus/>
</cp:coreProperties>
</file>